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2e78d91a7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çamento" sheetId="1" r:id="R8514f525003443fc"/>
    <x:sheet xmlns:r="http://schemas.openxmlformats.org/officeDocument/2006/relationships" name="Premissas" sheetId="2" r:id="R323ed771e46d4c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R$ &quot;#,##0.00;(&quot;R$ &quot;#,##0.00);&quot;R$ -&quot;"/>
    <x:numFmt numFmtId="201" formatCode="#,##0.00"/>
    <x:numFmt numFmtId="202" formatCode="0.0%"/>
  </x:numFmts>
  <x:fonts count="8">
    <x:font>
      <x:sz val="11"/>
      <x:name val="Carlito"/>
    </x:font>
    <x:font>
      <x:sz val="10"/>
      <x:color rgb="FF222222"/>
      <x:name val="Arial"/>
    </x:font>
    <x:font>
      <x:b/>
      <x:sz val="15"/>
      <x:color rgb="FF17324D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b/>
      <x:sz val="10"/>
      <x:color rgb="FF17324D"/>
      <x:name val="Arial"/>
    </x:font>
    <x:font>
      <x:sz val="10"/>
      <x:color rgb="FF44444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3F6F8"/>
      </x:patternFill>
    </x:fill>
    <x:fill>
      <x:patternFill patternType="solid">
        <x:fgColor rgb="FFFFF2CC"/>
      </x:patternFill>
    </x:fill>
    <x:fill>
      <x:patternFill patternType="solid">
        <x:fgColor rgb="FFEA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17324D"/>
      </x:bottom>
      <x:diagonal/>
    </x:border>
    <x:border>
      <x:left/>
      <x:right/>
      <x:top style="thin">
        <x:color rgb="FF17324D"/>
      </x:top>
      <x:bottom/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right" vertical="center"/>
    </x:xf>
    <x:xf numFmtId="200" fontId="4" fillId="4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5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4" fillId="3" borderId="0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horizontal="right" vertical="center"/>
    </x:xf>
    <x:xf numFmtId="200" fontId="1" fillId="5" borderId="0" xfId="0" applyNumberFormat="1" applyFont="1" applyFill="1" applyBorder="1" applyAlignment="1">
      <x:alignment horizontal="right"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right" vertical="center"/>
    </x:xf>
    <x:xf numFmtId="200" fontId="6" fillId="5" borderId="0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horizontal="right" vertical="center"/>
    </x:xf>
    <x:xf numFmtId="200" fontId="1" fillId="0" borderId="2" xfId="0" applyNumberFormat="1" applyFont="1" applyFill="1" applyBorder="1" applyAlignment="1">
      <x:alignment horizontal="right" vertical="center"/>
    </x:xf>
    <x:xf numFmtId="201" fontId="4" fillId="0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ede47a9bb4293" /><Relationship Type="http://schemas.openxmlformats.org/officeDocument/2006/relationships/theme" Target="/xl/theme/theme1.xml" Id="R96477857a77644ba" /><Relationship Type="http://schemas.openxmlformats.org/officeDocument/2006/relationships/sharedStrings" Target="/xl/sharedStrings.xml" Id="R5390fa7405a34cf9" /><Relationship Type="http://schemas.openxmlformats.org/officeDocument/2006/relationships/worksheet" Target="/xl/worksheets/sheet1.xml" Id="R8514f525003443fc" /><Relationship Type="http://schemas.openxmlformats.org/officeDocument/2006/relationships/worksheet" Target="/xl/worksheets/sheet2.xml" Id="R323ed771e46d4c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6" hidden="0" customWidth="1"/>
    <x:col min="2" max="2" width="46" hidden="0" customWidth="1"/>
    <x:col min="3" max="3" width="9" hidden="0" customWidth="1"/>
    <x:col min="4" max="4" width="17" hidden="0" customWidth="1"/>
    <x:col min="5" max="5" width="17" hidden="0" customWidth="1"/>
    <x:col min="6" max="6" width="17" hidden="0" customWidth="1"/>
    <x:col min="7" max="7" width="18" hidden="0" customWidth="1"/>
    <x:col min="8" max="8" width="3" hidden="0" customWidth="1"/>
    <x:col min="9" max="9" width="10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2"/>
      <x:c r="B2" s="3" t="str">
        <x:v>Investimento na base da lavadora CW3</x:v>
      </x:c>
      <x:c r="C2" s="2"/>
      <x:c r="D2" s="2"/>
      <x:c r="E2" s="2"/>
      <x:c r="F2" s="2"/>
      <x:c r="G2" s="2"/>
      <x:c r="H2" s="2"/>
      <x:c r="I2" s="2"/>
    </x:row>
    <x:row r="3" ht="24" customHeight="1">
      <x:c r="A3" s="2"/>
      <x:c r="B3" s="4"/>
      <x:c r="C3" s="4"/>
      <x:c r="D3" s="4"/>
      <x:c r="E3" s="4"/>
      <x:c r="F3" s="4"/>
      <x:c r="G3" s="4"/>
      <x:c r="H3" s="2"/>
      <x:c r="I3" s="2"/>
    </x:row>
    <x:row r="4" ht="24" customHeight="1">
      <x:c r="A4" s="2"/>
      <x:c r="B4" s="2" t="str">
        <x:v>Capital preliminar com reserva</x:v>
      </x:c>
      <x:c r="C4" s="2"/>
      <x:c r="D4" s="2"/>
      <x:c r="E4" s="2"/>
      <x:c r="F4" s="6" t="n">
        <x:f>F40</x:f>
        <x:v>65148.84210749999</x:v>
      </x:c>
      <x:c r="G4" s="2"/>
      <x:c r="H4" s="2"/>
      <x:c r="I4" s="2" t="str">
        <x:v>Escopo: somente base civil. Valor preliminar para planejamento, sem proposta de empreiteiro.</x:v>
      </x:c>
    </x:row>
    <x:row r="5" ht="24" customHeight="1">
      <x:c r="A5" s="2"/>
      <x:c r="B5" s="2" t="str">
        <x:v>São Paulo | piso existente | referência: 28/10/2026</x:v>
      </x:c>
      <x:c r="C5" s="2"/>
      <x:c r="D5" s="2"/>
      <x:c r="E5" s="2"/>
      <x:c r="F5" s="2"/>
      <x:c r="G5" s="2"/>
      <x:c r="H5" s="2"/>
      <x:c r="I5" s="2" t="str">
        <x:v>Hipóteses críticas: piso existente de 10 cm; base nova de 25 cm; armadura estimada em 6 kg/m².</x:v>
      </x:c>
    </x:row>
    <x:row r="6" ht="24" customHeight="1">
      <x:c r="A6" s="2"/>
      <x:c r="B6" s="2" t="str">
        <x:v>Estimativa para reconstrução integral de 66 m².</x:v>
      </x:c>
      <x:c r="C6" s="2"/>
      <x:c r="D6" s="2"/>
      <x:c r="E6" s="2"/>
      <x:c r="F6" s="2"/>
      <x:c r="G6" s="2"/>
      <x:c r="H6" s="2"/>
      <x:c r="I6" s="2" t="str">
        <x:v>A planta não define fck nem armadura geral do piso. Fck 30 MPa é hipótese de preço, não especificação executiva.</x:v>
      </x:c>
    </x:row>
    <x:row r="7" ht="24" customHeight="1">
      <x:c r="A7" s="2"/>
      <x:c r="B7" s="2" t="str">
        <x:v>Preços SIURB jul/2026 e verbas estimadas.</x:v>
      </x:c>
      <x:c r="C7" s="2"/>
      <x:c r="D7" s="2"/>
      <x:c r="E7" s="2"/>
      <x:c r="F7" s="2"/>
      <x:c r="G7" s="2"/>
      <x:c r="H7" s="2"/>
      <x:c r="I7" s="2" t="str">
        <x:v>Confirmar o solo, a capacidade do piso atual, as cotas, os caimentos e a coleta antes de contratar.</x:v>
      </x:c>
    </x:row>
    <x:row r="8" ht="24" customHeight="1">
      <x:c r="A8" s="2"/>
      <x:c r="B8" s="2" t="str">
        <x:v>Entradas azuis e amarelas podem ser alteradas.</x:v>
      </x:c>
      <x:c r="C8" s="2"/>
      <x:c r="D8" s="2"/>
      <x:c r="E8" s="2"/>
      <x:c r="F8" s="2"/>
      <x:c r="G8" s="2"/>
      <x:c r="H8" s="2"/>
      <x:c r="I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32" customHeight="1">
      <x:c r="A11" s="10" t="str">
        <x:v>Item</x:v>
      </x:c>
      <x:c r="B11" s="10" t="str">
        <x:v>Serviço</x:v>
      </x:c>
      <x:c r="C11" s="10" t="str">
        <x:v>Un.</x:v>
      </x:c>
      <x:c r="D11" s="10" t="str">
        <x:v>Quantidade</x:v>
      </x:c>
      <x:c r="E11" s="10" t="str">
        <x:v>R$/un.</x:v>
      </x:c>
      <x:c r="F11" s="10" t="str">
        <x:v>Total (R$)</x:v>
      </x:c>
      <x:c r="G11" s="10" t="str">
        <x:v>Preço</x:v>
      </x:c>
      <x:c r="H11" s="2"/>
      <x:c r="I11" s="2"/>
    </x:row>
    <x:row r="12" ht="36" customHeight="1">
      <x:c r="A12" s="11" t="n">
        <x:v>1</x:v>
      </x:c>
      <x:c r="B12" s="15" t="str">
        <x:v>Projeto da base e responsabilidade técnica</x:v>
      </x:c>
      <x:c r="C12" s="11" t="str">
        <x:v>vb</x:v>
      </x:c>
      <x:c r="D12" s="25" t="n">
        <x:f>1</x:f>
        <x:v>1</x:v>
      </x:c>
      <x:c r="E12" s="26" t="n">
        <x:v>2500</x:v>
      </x:c>
      <x:c r="F12" s="27" t="n">
        <x:f>D12*E12</x:f>
        <x:v>2500</x:v>
      </x:c>
      <x:c r="G12" s="11" t="str">
        <x:v>Verba estimada</x:v>
      </x:c>
      <x:c r="H12" s="2"/>
      <x:c r="I12" s="2" t="str">
        <x:v>Provisão de projeto, visita e ART. Sem sondagem ou ensaios de laboratório.</x:v>
      </x:c>
    </x:row>
    <x:row r="13" ht="36" customHeight="1">
      <x:c r="A13" s="2" t="n">
        <x:v>2</x:v>
      </x:c>
      <x:c r="B13" s="16" t="str">
        <x:v>Mobilização, proteção e locação da obra</x:v>
      </x:c>
      <x:c r="C13" s="2" t="str">
        <x:v>vb</x:v>
      </x:c>
      <x:c r="D13" s="28" t="n">
        <x:f>1</x:f>
        <x:v>1</x:v>
      </x:c>
      <x:c r="E13" s="26" t="n">
        <x:v>1500</x:v>
      </x:c>
      <x:c r="F13" s="29" t="n">
        <x:f>D13*E13</x:f>
        <x:v>1500</x:v>
      </x:c>
      <x:c r="G13" s="2" t="str">
        <x:v>Verba estimada</x:v>
      </x:c>
      <x:c r="H13" s="2"/>
      <x:c r="I13" s="2" t="str">
        <x:v>Provisão para obra pequena, isolamento e conferência geométrica.</x:v>
      </x:c>
    </x:row>
    <x:row r="14" ht="36" customHeight="1">
      <x:c r="A14" s="11" t="n">
        <x:v>3</x:v>
      </x:c>
      <x:c r="B14" s="15" t="str">
        <x:v>Demolição do piso existente</x:v>
      </x:c>
      <x:c r="C14" s="11" t="str">
        <x:v>m³</x:v>
      </x:c>
      <x:c r="D14" s="25" t="n">
        <x:f>'Premissas'!D39</x:f>
        <x:v>6.6000000000000005</x:v>
      </x:c>
      <x:c r="E14" s="30" t="n">
        <x:v>298.39</x:v>
      </x:c>
      <x:c r="F14" s="27" t="n">
        <x:f>D14*E14</x:f>
        <x:v>1969.374</x:v>
      </x:c>
      <x:c r="G14" s="11" t="str">
        <x:v>SIURB</x:v>
      </x:c>
      <x:c r="H14" s="2"/>
      <x:c r="I14" s="2" t="str">
        <x:v>EDIF 02-050-003. Hipótese de concreto simples e 10 cm. Piso armado exige revisão. Fonte S1.</x:v>
      </x:c>
    </x:row>
    <x:row r="15" ht="36" customHeight="1">
      <x:c r="A15" s="2" t="n">
        <x:v>4</x:v>
      </x:c>
      <x:c r="B15" s="16" t="str">
        <x:v>Carga e retirada do entulho do piso</x:v>
      </x:c>
      <x:c r="C15" s="2" t="str">
        <x:v>m³</x:v>
      </x:c>
      <x:c r="D15" s="28" t="n">
        <x:f>'Premissas'!D40</x:f>
        <x:v>9.9</x:v>
      </x:c>
      <x:c r="E15" s="31" t="n">
        <x:v>170.76</x:v>
      </x:c>
      <x:c r="F15" s="29" t="n">
        <x:f>D15*E15</x:f>
        <x:v>1690.524</x:v>
      </x:c>
      <x:c r="G15" s="2" t="str">
        <x:v>SIURB</x:v>
      </x:c>
      <x:c r="H15" s="2"/>
      <x:c r="I15" s="2" t="str">
        <x:v>EDIF 01-001-007. Caçamba, carga manual e descarga. Volume solto estimado. Fonte S1.</x:v>
      </x:c>
    </x:row>
    <x:row r="16" ht="36" customHeight="1">
      <x:c r="A16" s="11" t="n">
        <x:v>5</x:v>
      </x:c>
      <x:c r="B16" s="15" t="str">
        <x:v>Escavação adicional para base e caixas</x:v>
      </x:c>
      <x:c r="C16" s="11" t="str">
        <x:v>m³</x:v>
      </x:c>
      <x:c r="D16" s="25" t="n">
        <x:f>'Premissas'!D41</x:f>
        <x:v>18.499999999999996</x:v>
      </x:c>
      <x:c r="E16" s="30" t="n">
        <x:v>86.53</x:v>
      </x:c>
      <x:c r="F16" s="27" t="n">
        <x:f>D16*E16</x:f>
        <x:v>1600.8049999999996</x:v>
      </x:c>
      <x:c r="G16" s="11" t="str">
        <x:v>SIURB</x:v>
      </x:c>
      <x:c r="H16" s="2"/>
      <x:c r="I16" s="2" t="str">
        <x:v>EDIF 01-004-001. Escavação manual até 1,50 m. Conferir níveis em campo. Fonte S1.</x:v>
      </x:c>
    </x:row>
    <x:row r="17" ht="36" customHeight="1">
      <x:c r="A17" s="2" t="n">
        <x:v>6</x:v>
      </x:c>
      <x:c r="B17" s="16" t="str">
        <x:v>Retirada e destinação da terra</x:v>
      </x:c>
      <x:c r="C17" s="2" t="str">
        <x:v>m³</x:v>
      </x:c>
      <x:c r="D17" s="28" t="n">
        <x:f>'Premissas'!D42</x:f>
        <x:v>23.124999999999996</x:v>
      </x:c>
      <x:c r="E17" s="26" t="n">
        <x:v>130</x:v>
      </x:c>
      <x:c r="F17" s="29" t="n">
        <x:f>D17*E17</x:f>
        <x:v>3006.2499999999995</x:v>
      </x:c>
      <x:c r="G17" s="2" t="str">
        <x:v>Verba estimada</x:v>
      </x:c>
      <x:c r="H17" s="2"/>
      <x:c r="I17" s="2" t="str">
        <x:v>Transporte e destinação completos por m³ solto. Distância e tarifa a cotar.</x:v>
      </x:c>
    </x:row>
    <x:row r="18" ht="36" customHeight="1">
      <x:c r="A18" s="11" t="n">
        <x:v>7</x:v>
      </x:c>
      <x:c r="B18" s="15" t="str">
        <x:v>Regularização e compactação do subleito</x:v>
      </x:c>
      <x:c r="C18" s="11" t="str">
        <x:v>m²</x:v>
      </x:c>
      <x:c r="D18" s="25" t="n">
        <x:f>'Premissas'!D36</x:f>
        <x:v>66</x:v>
      </x:c>
      <x:c r="E18" s="26" t="n">
        <x:v>15</x:v>
      </x:c>
      <x:c r="F18" s="27" t="n">
        <x:f>D18*E18</x:f>
        <x:v>990</x:v>
      </x:c>
      <x:c r="G18" s="11" t="str">
        <x:v>Verba estimada</x:v>
      </x:c>
      <x:c r="H18" s="2"/>
      <x:c r="I18" s="2" t="str">
        <x:v>Provisão de serviço para 66 m². Não é tarifa de pavimentação de grande escala.</x:v>
      </x:c>
    </x:row>
    <x:row r="19" ht="36" customHeight="1">
      <x:c r="A19" s="2" t="n">
        <x:v>8</x:v>
      </x:c>
      <x:c r="B19" s="16" t="str">
        <x:v>Sub-base granular com compactação</x:v>
      </x:c>
      <x:c r="C19" s="2" t="str">
        <x:v>m³</x:v>
      </x:c>
      <x:c r="D19" s="28" t="n">
        <x:f>'Premissas'!D43</x:f>
        <x:v>6.6000000000000005</x:v>
      </x:c>
      <x:c r="E19" s="31" t="n">
        <x:v>287.42</x:v>
      </x:c>
      <x:c r="F19" s="29" t="n">
        <x:f>D19*E19</x:f>
        <x:v>1896.9720000000002</x:v>
      </x:c>
      <x:c r="G19" s="2" t="str">
        <x:v>SIURB</x:v>
      </x:c>
      <x:c r="H19" s="2"/>
      <x:c r="I19" s="2" t="str">
        <x:v>EDIF 17-002-029. Pedrisco fornecido, espalhado e compactado. Camada de 10 cm é hipótese. Fonte S1.</x:v>
      </x:c>
    </x:row>
    <x:row r="20" ht="36" customHeight="1">
      <x:c r="A20" s="11" t="n">
        <x:v>9</x:v>
      </x:c>
      <x:c r="B20" s="15" t="str">
        <x:v>Membrana sob o piso</x:v>
      </x:c>
      <x:c r="C20" s="11" t="str">
        <x:v>m²</x:v>
      </x:c>
      <x:c r="D20" s="25" t="n">
        <x:f>'Premissas'!D36</x:f>
        <x:v>66</x:v>
      </x:c>
      <x:c r="E20" s="26" t="n">
        <x:v>5</x:v>
      </x:c>
      <x:c r="F20" s="27" t="n">
        <x:f>D20*E20</x:f>
        <x:v>330</x:v>
      </x:c>
      <x:c r="G20" s="11" t="str">
        <x:v>Verba estimada</x:v>
      </x:c>
      <x:c r="H20" s="2"/>
      <x:c r="I20" s="2" t="str">
        <x:v>Provisão de membrana. Material final conforme projeto.</x:v>
      </x:c>
    </x:row>
    <x:row r="21" ht="36" customHeight="1">
      <x:c r="A21" s="2" t="n">
        <x:v>10</x:v>
      </x:c>
      <x:c r="B21" s="16" t="str">
        <x:v>Fôrmas laterais da base</x:v>
      </x:c>
      <x:c r="C21" s="2" t="str">
        <x:v>m²</x:v>
      </x:c>
      <x:c r="D21" s="28" t="n">
        <x:f>'Premissas'!D44</x:f>
        <x:v>8.5</x:v>
      </x:c>
      <x:c r="E21" s="31" t="n">
        <x:v>93.77</x:v>
      </x:c>
      <x:c r="F21" s="29" t="n">
        <x:f>D21*E21</x:f>
        <x:v>797.045</x:v>
      </x:c>
      <x:c r="G21" s="2" t="str">
        <x:v>SIURB</x:v>
      </x:c>
      <x:c r="H21" s="2"/>
      <x:c r="I21" s="2" t="str">
        <x:v>EDIF 02-003-001. Fôrma de pinus. Somente perímetro; canaletas em verba própria. Fonte S1.</x:v>
      </x:c>
    </x:row>
    <x:row r="22" ht="36" customHeight="1">
      <x:c r="A22" s="11" t="n">
        <x:v>11</x:v>
      </x:c>
      <x:c r="B22" s="15" t="str">
        <x:v>Concreto usinado: fornecimento e aplicação</x:v>
      </x:c>
      <x:c r="C22" s="11" t="str">
        <x:v>m³</x:v>
      </x:c>
      <x:c r="D22" s="25" t="n">
        <x:f>'Premissas'!D38</x:f>
        <x:v>18.1125</x:v>
      </x:c>
      <x:c r="E22" s="30" t="n">
        <x:v>615.43</x:v>
      </x:c>
      <x:c r="F22" s="27" t="n">
        <x:f>D22*E22</x:f>
        <x:v>11146.975875</x:v>
      </x:c>
      <x:c r="G22" s="11" t="str">
        <x:v>SIURB</x:v>
      </x:c>
      <x:c r="H22" s="2"/>
      <x:c r="I22" s="2" t="str">
        <x:v>INFRA 07-017-000. Concreto 30 MPa fornecido e aplicado; bombeamento em linha separada. Fonte S2.</x:v>
      </x:c>
    </x:row>
    <x:row r="23" ht="36" customHeight="1">
      <x:c r="A23" s="2" t="n">
        <x:v>12</x:v>
      </x:c>
      <x:c r="B23" s="16" t="str">
        <x:v>Armadura do piso: provisão de quantidade</x:v>
      </x:c>
      <x:c r="C23" s="2" t="str">
        <x:v>kg</x:v>
      </x:c>
      <x:c r="D23" s="28" t="n">
        <x:f>'Premissas'!D45</x:f>
        <x:v>396</x:v>
      </x:c>
      <x:c r="E23" s="31" t="n">
        <x:v>10.66</x:v>
      </x:c>
      <x:c r="F23" s="29" t="n">
        <x:f>D23*E23</x:f>
        <x:v>4221.36</x:v>
      </x:c>
      <x:c r="G23" s="2" t="str">
        <x:v>SIURB</x:v>
      </x:c>
      <x:c r="H23" s="2"/>
      <x:c r="I23" s="2" t="str">
        <x:v>EDIF 02-004-004. Aço CA-50. Quantidade de 6 kg/m² é provisória, não dimensionamento. Fonte S1.</x:v>
      </x:c>
    </x:row>
    <x:row r="24" ht="36" customHeight="1">
      <x:c r="A24" s="11" t="n">
        <x:v>13</x:v>
      </x:c>
      <x:c r="B24" s="15" t="str">
        <x:v>Acabamento, ajuste dos caimentos e níveis</x:v>
      </x:c>
      <x:c r="C24" s="11" t="str">
        <x:v>m²</x:v>
      </x:c>
      <x:c r="D24" s="25" t="n">
        <x:f>'Premissas'!D36</x:f>
        <x:v>66</x:v>
      </x:c>
      <x:c r="E24" s="26" t="n">
        <x:v>25</x:v>
      </x:c>
      <x:c r="F24" s="27" t="n">
        <x:f>D24*E24</x:f>
        <x:v>1650</x:v>
      </x:c>
      <x:c r="G24" s="11" t="str">
        <x:v>Verba estimada</x:v>
      </x:c>
      <x:c r="H24" s="2"/>
      <x:c r="I24" s="2" t="str">
        <x:v>Complemento de acabamento da pista, sem repetir fornecimento/aplicação do concreto.</x:v>
      </x:c>
    </x:row>
    <x:row r="25" ht="36" customHeight="1">
      <x:c r="A25" s="2" t="n">
        <x:v>14</x:v>
      </x:c>
      <x:c r="B25" s="16" t="str">
        <x:v>Juntas: execução e selagem</x:v>
      </x:c>
      <x:c r="C25" s="2" t="str">
        <x:v>m</x:v>
      </x:c>
      <x:c r="D25" s="28" t="n">
        <x:f>'Premissas'!D24</x:f>
        <x:v>30</x:v>
      </x:c>
      <x:c r="E25" s="26" t="n">
        <x:v>35</x:v>
      </x:c>
      <x:c r="F25" s="29" t="n">
        <x:f>D25*E25</x:f>
        <x:v>1050</x:v>
      </x:c>
      <x:c r="G25" s="2" t="str">
        <x:v>Verba estimada</x:v>
      </x:c>
      <x:c r="H25" s="2"/>
      <x:c r="I25" s="2" t="str">
        <x:v>30 m provisórios. Traçado e tipo de junta ainda não definidos.</x:v>
      </x:c>
    </x:row>
    <x:row r="26" ht="36" customHeight="1">
      <x:c r="A26" s="11" t="n">
        <x:v>15</x:v>
      </x:c>
      <x:c r="B26" s="15" t="str">
        <x:v>Cura e proteção do concreto</x:v>
      </x:c>
      <x:c r="C26" s="11" t="str">
        <x:v>m²</x:v>
      </x:c>
      <x:c r="D26" s="25" t="n">
        <x:f>'Premissas'!D36</x:f>
        <x:v>66</x:v>
      </x:c>
      <x:c r="E26" s="26" t="n">
        <x:v>5</x:v>
      </x:c>
      <x:c r="F26" s="27" t="n">
        <x:f>D26*E26</x:f>
        <x:v>330</x:v>
      </x:c>
      <x:c r="G26" s="11" t="str">
        <x:v>Verba estimada</x:v>
      </x:c>
      <x:c r="H26" s="2"/>
      <x:c r="I26" s="2" t="str">
        <x:v>Provisão de cura e proteção do piso recém-executado.</x:v>
      </x:c>
    </x:row>
    <x:row r="27" ht="36" customHeight="1">
      <x:c r="A27" s="2" t="n">
        <x:v>16</x:v>
      </x:c>
      <x:c r="B27" s="16" t="str">
        <x:v>Bombeamento: mobilização e mínimo</x:v>
      </x:c>
      <x:c r="C27" s="2" t="str">
        <x:v>vb</x:v>
      </x:c>
      <x:c r="D27" s="28" t="n">
        <x:f>1</x:f>
        <x:v>1</x:v>
      </x:c>
      <x:c r="E27" s="26" t="n">
        <x:v>1800</x:v>
      </x:c>
      <x:c r="F27" s="29" t="n">
        <x:f>D27*E27</x:f>
        <x:v>1800</x:v>
      </x:c>
      <x:c r="G27" s="2" t="str">
        <x:v>Verba estimada</x:v>
      </x:c>
      <x:c r="H27" s="2"/>
      <x:c r="I27" s="2" t="str">
        <x:v>Confirmar necessidade e mínimo de bomba; ajustar se a entrega contratada já incluir.</x:v>
      </x:c>
    </x:row>
    <x:row r="28" ht="36" customHeight="1">
      <x:c r="A28" s="11" t="n">
        <x:v>17</x:v>
      </x:c>
      <x:c r="B28" s="15" t="str">
        <x:v>Canaleta central de drenagem</x:v>
      </x:c>
      <x:c r="C28" s="11" t="str">
        <x:v>m</x:v>
      </x:c>
      <x:c r="D28" s="25" t="n">
        <x:f>'Premissas'!D16</x:f>
        <x:v>10.1</x:v>
      </x:c>
      <x:c r="E28" s="26" t="n">
        <x:v>300</x:v>
      </x:c>
      <x:c r="F28" s="27" t="n">
        <x:f>D28*E28</x:f>
        <x:v>3030</x:v>
      </x:c>
      <x:c r="G28" s="11" t="str">
        <x:v>Verba estimada</x:v>
      </x:c>
      <x:c r="H28" s="2"/>
      <x:c r="I28" s="2" t="str">
        <x:v>Comprimento axial preliminar. Inclui corpo, fôrmas e vedação; sem grelha, coleta e escavação.</x:v>
      </x:c>
    </x:row>
    <x:row r="29" ht="36" customHeight="1">
      <x:c r="A29" s="2" t="n">
        <x:v>18</x:v>
      </x:c>
      <x:c r="B29" s="16" t="str">
        <x:v>Caixa coletora central</x:v>
      </x:c>
      <x:c r="C29" s="2" t="str">
        <x:v>un</x:v>
      </x:c>
      <x:c r="D29" s="28" t="n">
        <x:f>1</x:f>
        <x:v>1</x:v>
      </x:c>
      <x:c r="E29" s="26" t="n">
        <x:v>1800</x:v>
      </x:c>
      <x:c r="F29" s="29" t="n">
        <x:f>D29*E29</x:f>
        <x:v>1800</x:v>
      </x:c>
      <x:c r="G29" s="2" t="str">
        <x:v>Verba estimada</x:v>
      </x:c>
      <x:c r="H29" s="2"/>
      <x:c r="I29" s="2" t="str">
        <x:v>Execução civil da caixa, sem grelha nem escavação. Profundidade e espessuras a detalhar.</x:v>
      </x:c>
    </x:row>
    <x:row r="30" ht="36" customHeight="1">
      <x:c r="A30" s="11" t="n">
        <x:v>19</x:v>
      </x:c>
      <x:c r="B30" s="15" t="str">
        <x:v>Grelhas e tampas da drenagem</x:v>
      </x:c>
      <x:c r="C30" s="11" t="str">
        <x:v>vb</x:v>
      </x:c>
      <x:c r="D30" s="25" t="n">
        <x:f>1</x:f>
        <x:v>1</x:v>
      </x:c>
      <x:c r="E30" s="26" t="n">
        <x:v>2000</x:v>
      </x:c>
      <x:c r="F30" s="27" t="n">
        <x:f>D30*E30</x:f>
        <x:v>2000</x:v>
      </x:c>
      <x:c r="G30" s="11" t="str">
        <x:v>Verba estimada</x:v>
      </x:c>
      <x:c r="H30" s="2"/>
      <x:c r="I30" s="2" t="str">
        <x:v>Provisão de fornecimento e colocação. Dimensões e resistência ao tráfego a confirmar.</x:v>
      </x:c>
    </x:row>
    <x:row r="31" ht="36" customHeight="1">
      <x:c r="A31" s="2" t="n">
        <x:v>20</x:v>
      </x:c>
      <x:c r="B31" s="16" t="str">
        <x:v>Caixa de passagem da base com tampa</x:v>
      </x:c>
      <x:c r="C31" s="2" t="str">
        <x:v>un</x:v>
      </x:c>
      <x:c r="D31" s="28" t="n">
        <x:f>1</x:f>
        <x:v>1</x:v>
      </x:c>
      <x:c r="E31" s="26" t="n">
        <x:v>1200</x:v>
      </x:c>
      <x:c r="F31" s="29" t="n">
        <x:f>D31*E31</x:f>
        <x:v>1200</x:v>
      </x:c>
      <x:c r="G31" s="2" t="str">
        <x:v>Verba estimada</x:v>
      </x:c>
      <x:c r="H31" s="2"/>
      <x:c r="I31" s="2" t="str">
        <x:v>Somente caixa incorporada à base. Não inclui interligações externas.</x:v>
      </x:c>
    </x:row>
    <x:row r="32" ht="36" customHeight="1">
      <x:c r="A32" s="11" t="n">
        <x:v>21</x:v>
      </x:c>
      <x:c r="B32" s="15" t="str">
        <x:v>Esperas e passagens dentro da base</x:v>
      </x:c>
      <x:c r="C32" s="11" t="str">
        <x:v>vb</x:v>
      </x:c>
      <x:c r="D32" s="25" t="n">
        <x:f>1</x:f>
        <x:v>1</x:v>
      </x:c>
      <x:c r="E32" s="26" t="n">
        <x:v>1000</x:v>
      </x:c>
      <x:c r="F32" s="27" t="n">
        <x:f>D32*E32</x:f>
        <x:v>1000</x:v>
      </x:c>
      <x:c r="G32" s="11" t="str">
        <x:v>Verba estimada</x:v>
      </x:c>
      <x:c r="H32" s="2"/>
      <x:c r="I32" s="2" t="str">
        <x:v>Reservas civis e trechos vazios dentro dos 66 m². Sem redes externas, cabos ou equipamentos.</x:v>
      </x:c>
    </x:row>
    <x:row r="33" ht="36" customHeight="1">
      <x:c r="A33" s="2" t="n">
        <x:v>22</x:v>
      </x:c>
      <x:c r="B33" s="16" t="str">
        <x:v>Apoios dos trilhos: ajustes locais</x:v>
      </x:c>
      <x:c r="C33" s="2" t="str">
        <x:v>vb</x:v>
      </x:c>
      <x:c r="D33" s="28" t="n">
        <x:f>1</x:f>
        <x:v>1</x:v>
      </x:c>
      <x:c r="E33" s="26" t="n">
        <x:v>1200</x:v>
      </x:c>
      <x:c r="F33" s="29" t="n">
        <x:f>D33*E33</x:f>
        <x:v>1200</x:v>
      </x:c>
      <x:c r="G33" s="2" t="str">
        <x:v>Verba estimada</x:v>
      </x:c>
      <x:c r="H33" s="2"/>
      <x:c r="I33" s="2" t="str">
        <x:v>Armadura localizada e nivelamento/graute. Concreto das faixas já integra o volume bruto.</x:v>
      </x:c>
    </x:row>
    <x:row r="34" ht="36" customHeight="1">
      <x:c r="A34" s="11" t="n">
        <x:v>23</x:v>
      </x:c>
      <x:c r="B34" s="15" t="str">
        <x:v>Limpeza final e conferência de níveis</x:v>
      </x:c>
      <x:c r="C34" s="11" t="str">
        <x:v>vb</x:v>
      </x:c>
      <x:c r="D34" s="25" t="n">
        <x:f>1</x:f>
        <x:v>1</x:v>
      </x:c>
      <x:c r="E34" s="26" t="n">
        <x:v>500</x:v>
      </x:c>
      <x:c r="F34" s="27" t="n">
        <x:f>D34*E34</x:f>
        <x:v>500</x:v>
      </x:c>
      <x:c r="G34" s="11" t="str">
        <x:v>Verba estimada</x:v>
      </x:c>
      <x:c r="H34" s="2"/>
      <x:c r="I34" s="2" t="str">
        <x:v>Limpeza de entrega e conferência geométrica. Sem comissionamento da máquina.</x:v>
      </x:c>
    </x:row>
    <x:row r="35" ht="24" customHeight="1">
      <x:c r="A35" s="2"/>
      <x:c r="B35" s="2"/>
      <x:c r="C35" s="2"/>
      <x:c r="D35" s="32"/>
      <x:c r="E35" s="29"/>
      <x:c r="F35" s="29"/>
      <x:c r="G35" s="2"/>
      <x:c r="H35" s="2"/>
      <x:c r="I35" s="2"/>
    </x:row>
    <x:row r="36" ht="30" customHeight="1">
      <x:c r="A36" s="2"/>
      <x:c r="B36" s="39" t="str">
        <x:v>Custo direto</x:v>
      </x:c>
      <x:c r="C36" s="39"/>
      <x:c r="D36" s="40"/>
      <x:c r="E36" s="41"/>
      <x:c r="F36" s="41" t="n">
        <x:f>SUM(F12:F34)</x:f>
        <x:v>47209.305875</x:v>
      </x:c>
      <x:c r="G36" s="39"/>
      <x:c r="H36" s="2"/>
      <x:c r="I36" s="2"/>
    </x:row>
    <x:row r="37" ht="30" customHeight="1">
      <x:c r="A37" s="2"/>
      <x:c r="B37" s="2" t="str">
        <x:v>Administração, tributos e lucro estimados</x:v>
      </x:c>
      <x:c r="C37" s="2"/>
      <x:c r="D37" s="32"/>
      <x:c r="E37" s="29"/>
      <x:c r="F37" s="29" t="n">
        <x:f>F36*'Premissas'!D19</x:f>
        <x:v>9441.861175</x:v>
      </x:c>
      <x:c r="G37" s="2"/>
      <x:c r="H37" s="2"/>
      <x:c r="I37" s="2" t="str">
        <x:v>Acréscimo de 20% escolhido para planejamento. Não é BDI oficial da SIURB.</x:v>
      </x:c>
    </x:row>
    <x:row r="38" ht="30" customHeight="1">
      <x:c r="A38" s="2"/>
      <x:c r="B38" s="2" t="str">
        <x:v>Preço preliminar da contratação</x:v>
      </x:c>
      <x:c r="C38" s="2"/>
      <x:c r="D38" s="32"/>
      <x:c r="E38" s="29"/>
      <x:c r="F38" s="29" t="n">
        <x:f>SUM(F36:F37)</x:f>
        <x:v>56651.16705</x:v>
      </x:c>
      <x:c r="G38" s="2"/>
      <x:c r="H38" s="2"/>
      <x:c r="I38" s="2"/>
    </x:row>
    <x:row r="39" ht="30" customHeight="1">
      <x:c r="A39" s="2"/>
      <x:c r="B39" s="2" t="str">
        <x:v>Reserva do investidor</x:v>
      </x:c>
      <x:c r="C39" s="2"/>
      <x:c r="D39" s="32"/>
      <x:c r="E39" s="29"/>
      <x:c r="F39" s="29" t="n">
        <x:f>F38*'Premissas'!D20</x:f>
        <x:v>8497.675057499999</x:v>
      </x:c>
      <x:c r="G39" s="2"/>
      <x:c r="H39" s="2"/>
      <x:c r="I39" s="2" t="str">
        <x:v>Reserva de 15% sobre o preço preliminar; não deve ser confundida com preço contratado.</x:v>
      </x:c>
    </x:row>
    <x:row r="40" ht="30" customHeight="1">
      <x:c r="A40" s="2"/>
      <x:c r="B40" s="36" t="str">
        <x:v>Capital para a base, incluindo reserva</x:v>
      </x:c>
      <x:c r="C40" s="36"/>
      <x:c r="D40" s="37"/>
      <x:c r="E40" s="38"/>
      <x:c r="F40" s="38" t="n">
        <x:f>SUM(F38:F39)</x:f>
        <x:v>65148.84210749999</x:v>
      </x:c>
      <x:c r="G40" s="36"/>
      <x:c r="H40" s="2"/>
      <x:c r="I40" s="2" t="str">
        <x:v>Sem proposta comercial, os valores são estimativas. Verbas próprias ainda precisam de cotação.</x:v>
      </x:c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4" customHeight="1">
      <x:c r="A43" s="2"/>
      <x:c r="B43" s="2" t="str">
        <x:v>Itens incluídos</x:v>
      </x:c>
      <x:c r="C43" s="2"/>
      <x:c r="D43" s="2"/>
      <x:c r="E43" s="2"/>
      <x:c r="F43" s="2"/>
      <x:c r="G43" s="2"/>
      <x:c r="H43" s="2"/>
      <x:c r="I43" s="2"/>
    </x:row>
    <x:row r="44" ht="24" customHeight="1">
      <x:c r="A44" s="2"/>
      <x:c r="B44" s="2" t="str">
        <x:v>Base civil, demolição, drenagem interna e tampas.</x:v>
      </x:c>
      <x:c r="C44" s="2"/>
      <x:c r="D44" s="2"/>
      <x:c r="E44" s="2"/>
      <x:c r="F44" s="2"/>
      <x:c r="G44" s="2"/>
      <x:c r="H44" s="2"/>
      <x:c r="I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4" customHeight="1">
      <x:c r="A46" s="2"/>
      <x:c r="B46" s="2" t="str">
        <x:v>Fora deste total</x:v>
      </x:c>
      <x:c r="C46" s="2"/>
      <x:c r="D46" s="2"/>
      <x:c r="E46" s="2"/>
      <x:c r="F46" s="2"/>
      <x:c r="G46" s="2"/>
      <x:c r="H46" s="2"/>
      <x:c r="I46" s="2"/>
    </x:row>
    <x:row r="47" ht="24" customHeight="1">
      <x:c r="A47" s="2"/>
      <x:c r="B47" s="2" t="str">
        <x:v>Máquina, trilhos e montagem mecânica.</x:v>
      </x:c>
      <x:c r="C47" s="2"/>
      <x:c r="D47" s="2"/>
      <x:c r="E47" s="2"/>
      <x:c r="F47" s="2"/>
      <x:c r="G47" s="2"/>
      <x:c r="H47" s="2"/>
      <x:c r="I47" s="2"/>
    </x:row>
    <x:row r="48" ht="24" customHeight="1">
      <x:c r="A48" s="2"/>
      <x:c r="B48" s="2" t="str">
        <x:v>Casa de máquinas, cobertura e reservatórios.</x:v>
      </x:c>
      <x:c r="C48" s="2"/>
      <x:c r="D48" s="2"/>
      <x:c r="E48" s="2"/>
      <x:c r="F48" s="2"/>
      <x:c r="G48" s="2"/>
      <x:c r="H48" s="2"/>
      <x:c r="I48" s="2"/>
    </x:row>
    <x:row r="49" ht="24" customHeight="1">
      <x:c r="A49" s="2"/>
      <x:c r="B49" s="2" t="str">
        <x:v>Redes externas de água, esgoto, energia e ar.</x:v>
      </x:c>
      <x:c r="C49" s="2"/>
      <x:c r="D49" s="2"/>
      <x:c r="E49" s="2"/>
      <x:c r="F49" s="2"/>
      <x:c r="G49" s="2"/>
      <x:c r="H49" s="2"/>
      <x:c r="I49" s="2"/>
    </x:row>
    <x:row r="50" ht="24" customHeight="1">
      <x:c r="A50" s="2"/>
      <x:c r="B50" s="2" t="str">
        <x:v>Separador de óleo externo e tratamento de efluentes.</x:v>
      </x:c>
      <x:c r="C50" s="2"/>
      <x:c r="D50" s="2"/>
      <x:c r="E50" s="2"/>
      <x:c r="F50" s="2"/>
      <x:c r="G50" s="2"/>
      <x:c r="H50" s="2"/>
      <x:c r="I50" s="2"/>
    </x:row>
    <x:row r="51" ht="24" customHeight="1">
      <x:c r="A51" s="2"/>
      <x:c r="B51" s="2" t="str">
        <x:v>Sondagem, ensaios especiais e fundações profundas.</x:v>
      </x:c>
      <x:c r="C51" s="2"/>
      <x:c r="D51" s="2"/>
      <x:c r="E51" s="2"/>
      <x:c r="F51" s="2"/>
      <x:c r="G51" s="2"/>
      <x:c r="H51" s="2"/>
      <x:c r="I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" hidden="0" customWidth="1"/>
    <x:col min="2" max="2" width="47" hidden="0" customWidth="1"/>
    <x:col min="3" max="3" width="3" hidden="0" customWidth="1"/>
    <x:col min="4" max="4" width="16" hidden="0" customWidth="1"/>
    <x:col min="5" max="5" width="12" hidden="0" customWidth="1"/>
    <x:col min="6" max="6" width="18" hidden="0" customWidth="1"/>
    <x:col min="7" max="7" width="74" hidden="0" customWidth="1"/>
    <x:col min="8" max="8" width="3" hidden="0" customWidth="1"/>
    <x:col min="9" max="9" width="10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2"/>
      <x:c r="B2" s="3" t="str">
        <x:v>Premissas e quantidades da base</x:v>
      </x:c>
      <x:c r="C2" s="2"/>
      <x:c r="D2" s="2"/>
      <x:c r="E2" s="2"/>
      <x:c r="F2" s="2"/>
      <x:c r="G2" s="2"/>
      <x:c r="H2" s="2"/>
      <x:c r="I2" s="2"/>
    </x:row>
    <x:row r="3" ht="24" customHeight="1">
      <x:c r="A3" s="2"/>
      <x:c r="B3" s="4"/>
      <x:c r="C3" s="4"/>
      <x:c r="D3" s="4"/>
      <x:c r="E3" s="4"/>
      <x:c r="F3" s="4"/>
      <x:c r="G3" s="4"/>
      <x:c r="H3" s="2"/>
      <x:c r="I3" s="2"/>
    </x:row>
    <x:row r="4" ht="24" customHeight="1">
      <x:c r="A4" s="2"/>
      <x:c r="B4" s="2" t="str">
        <x:v>Planta CW3 9.300-604.0, revisão de 15/04/2024.</x:v>
      </x:c>
      <x:c r="C4" s="2"/>
      <x:c r="D4" s="2"/>
      <x:c r="E4" s="2"/>
      <x:c r="F4" s="2"/>
      <x:c r="G4" s="2"/>
      <x:c r="H4" s="2"/>
      <x:c r="I4" s="2"/>
    </x:row>
    <x:row r="5" ht="24" customHeight="1">
      <x:c r="A5" s="2"/>
      <x:c r="B5" s="2" t="str">
        <x:v>Valores azuis: entradas. Preços estão na aba Orçamento.</x:v>
      </x:c>
      <x:c r="C5" s="2"/>
      <x:c r="D5" s="2"/>
      <x:c r="E5" s="2"/>
      <x:c r="F5" s="2"/>
      <x:c r="G5" s="2"/>
      <x:c r="H5" s="2"/>
      <x:c r="I5" s="2"/>
    </x:row>
    <x:row r="6" ht="32" customHeight="1">
      <x:c r="A6" s="2"/>
      <x:c r="B6" s="10" t="str">
        <x:v>Parâmetro</x:v>
      </x:c>
      <x:c r="C6" s="10"/>
      <x:c r="D6" s="10" t="str">
        <x:v>Valor</x:v>
      </x:c>
      <x:c r="E6" s="10" t="str">
        <x:v>Unidade</x:v>
      </x:c>
      <x:c r="F6" s="10" t="str">
        <x:v>Origem</x:v>
      </x:c>
      <x:c r="G6" s="10" t="str">
        <x:v>Observação</x:v>
      </x:c>
      <x:c r="H6" s="2"/>
      <x:c r="I6" s="2"/>
    </x:row>
    <x:row r="7" ht="42" customHeight="1">
      <x:c r="A7" s="2"/>
      <x:c r="B7" s="16" t="str">
        <x:v>Comprimento bruto</x:v>
      </x:c>
      <x:c r="C7" s="2"/>
      <x:c r="D7" s="42" t="n">
        <x:v>11</x:v>
      </x:c>
      <x:c r="E7" s="2" t="str">
        <x:v>m</x:v>
      </x:c>
      <x:c r="F7" s="2" t="str">
        <x:v>Planta</x:v>
      </x:c>
      <x:c r="G7" s="16" t="str">
        <x:v>Cota 1.100 cm; área bruta de referência.</x:v>
      </x:c>
      <x:c r="H7" s="2"/>
      <x:c r="I7" s="2"/>
    </x:row>
    <x:row r="8" ht="42" customHeight="1">
      <x:c r="A8" s="2"/>
      <x:c r="B8" s="16" t="str">
        <x:v>Largura bruta</x:v>
      </x:c>
      <x:c r="C8" s="2"/>
      <x:c r="D8" s="42" t="n">
        <x:v>6</x:v>
      </x:c>
      <x:c r="E8" s="2" t="str">
        <x:v>m</x:v>
      </x:c>
      <x:c r="F8" s="2" t="str">
        <x:v>Planta</x:v>
      </x:c>
      <x:c r="G8" s="16" t="str">
        <x:v>Cota 600 cm.</x:v>
      </x:c>
      <x:c r="H8" s="2"/>
      <x:c r="I8" s="2"/>
    </x:row>
    <x:row r="9" ht="42" customHeight="1">
      <x:c r="A9" s="2"/>
      <x:c r="B9" s="16" t="str">
        <x:v>Espessura preliminar do concreto novo</x:v>
      </x:c>
      <x:c r="C9" s="2"/>
      <x:c r="D9" s="42" t="n">
        <x:v>0.25</x:v>
      </x:c>
      <x:c r="E9" s="2" t="str">
        <x:v>m</x:v>
      </x:c>
      <x:c r="F9" s="2" t="str">
        <x:v>Planta</x:v>
      </x:c>
      <x:c r="G9" s="16" t="str">
        <x:v>Nota geral: mínimo 25 cm. Definição final depende do solo e dos veículos.</x:v>
      </x:c>
      <x:c r="H9" s="2"/>
      <x:c r="I9" s="2"/>
    </x:row>
    <x:row r="10" ht="42" customHeight="1">
      <x:c r="A10" s="2"/>
      <x:c r="B10" s="16" t="str">
        <x:v>Espessura do piso a demolir</x:v>
      </x:c>
      <x:c r="C10" s="2"/>
      <x:c r="D10" s="43" t="n">
        <x:v>0.1</x:v>
      </x:c>
      <x:c r="E10" s="2" t="str">
        <x:v>m</x:v>
      </x:c>
      <x:c r="F10" s="2" t="str">
        <x:v>Hipótese</x:v>
      </x:c>
      <x:c r="G10" s="16" t="str">
        <x:v>Piso existente não foi medido. Adotado concreto simples.</x:v>
      </x:c>
      <x:c r="H10" s="2"/>
      <x:c r="I10" s="2"/>
    </x:row>
    <x:row r="11" ht="42" customHeight="1">
      <x:c r="A11" s="2"/>
      <x:c r="B11" s="16" t="str">
        <x:v>Espessura da sub-base granular</x:v>
      </x:c>
      <x:c r="C11" s="2"/>
      <x:c r="D11" s="43" t="n">
        <x:v>0.1</x:v>
      </x:c>
      <x:c r="E11" s="2" t="str">
        <x:v>m</x:v>
      </x:c>
      <x:c r="F11" s="2" t="str">
        <x:v>Hipótese</x:v>
      </x:c>
      <x:c r="G11" s="16" t="str">
        <x:v>Camada para estimativa. Não especificada no desenho.</x:v>
      </x:c>
      <x:c r="H11" s="2"/>
      <x:c r="I11" s="2"/>
    </x:row>
    <x:row r="12" ht="42" customHeight="1">
      <x:c r="A12" s="2"/>
      <x:c r="B12" s="16" t="str">
        <x:v>Perdas do concreto</x:v>
      </x:c>
      <x:c r="C12" s="2"/>
      <x:c r="D12" s="44" t="n">
        <x:v>0.05</x:v>
      </x:c>
      <x:c r="E12" s="2" t="str"/>
      <x:c r="F12" s="2" t="str">
        <x:v>Hipótese</x:v>
      </x:c>
      <x:c r="G12" s="16" t="str">
        <x:v>Aplicadas ao volume bruto mais a provisão geométrica.</x:v>
      </x:c>
      <x:c r="H12" s="2"/>
      <x:c r="I12" s="2"/>
    </x:row>
    <x:row r="13" ht="42" customHeight="1">
      <x:c r="A13" s="2"/>
      <x:c r="B13" s="16" t="str">
        <x:v>Escavação extra de caixas e canaleta</x:v>
      </x:c>
      <x:c r="C13" s="2"/>
      <x:c r="D13" s="43" t="n">
        <x:v>2</x:v>
      </x:c>
      <x:c r="E13" s="2" t="str">
        <x:v>m³</x:v>
      </x:c>
      <x:c r="F13" s="2" t="str">
        <x:v>Hipótese</x:v>
      </x:c>
      <x:c r="G13" s="16" t="str">
        <x:v>Além do rebaixo uniforme. Confirmar seções e cotas de fundo.</x:v>
      </x:c>
      <x:c r="H13" s="2"/>
      <x:c r="I13" s="2"/>
    </x:row>
    <x:row r="14" ht="42" customHeight="1">
      <x:c r="A14" s="2"/>
      <x:c r="B14" s="16" t="str">
        <x:v>Fator de volume solto do entulho</x:v>
      </x:c>
      <x:c r="C14" s="2"/>
      <x:c r="D14" s="43" t="n">
        <x:v>1.5</x:v>
      </x:c>
      <x:c r="E14" s="2" t="str">
        <x:v>fator</x:v>
      </x:c>
      <x:c r="F14" s="2" t="str">
        <x:v>Hipótese</x:v>
      </x:c>
      <x:c r="G14" s="16" t="str">
        <x:v>Para caçambas. Ajustar à demolição real.</x:v>
      </x:c>
      <x:c r="H14" s="2"/>
      <x:c r="I14" s="2"/>
    </x:row>
    <x:row r="15" ht="42" customHeight="1">
      <x:c r="A15" s="2"/>
      <x:c r="B15" s="16" t="str">
        <x:v>Fator de volume solto da terra</x:v>
      </x:c>
      <x:c r="C15" s="2"/>
      <x:c r="D15" s="43" t="n">
        <x:v>1.25</x:v>
      </x:c>
      <x:c r="E15" s="2" t="str">
        <x:v>fator</x:v>
      </x:c>
      <x:c r="F15" s="2" t="str">
        <x:v>Hipótese</x:v>
      </x:c>
      <x:c r="G15" s="16" t="str">
        <x:v>Para transporte e destinação da escavação.</x:v>
      </x:c>
      <x:c r="H15" s="2"/>
      <x:c r="I15" s="2"/>
    </x:row>
    <x:row r="16" ht="42" customHeight="1">
      <x:c r="A16" s="2"/>
      <x:c r="B16" s="16" t="str">
        <x:v>Comprimento axial da canaleta</x:v>
      </x:c>
      <x:c r="C16" s="2"/>
      <x:c r="D16" s="42" t="n">
        <x:v>10.1</x:v>
      </x:c>
      <x:c r="E16" s="2" t="str">
        <x:v>m</x:v>
      </x:c>
      <x:c r="F16" s="2" t="str">
        <x:v>Leitura preliminar</x:v>
      </x:c>
      <x:c r="G16" s="16" t="str">
        <x:v>Aproximado pelo trecho longitudinal. Descontos/interseções a detalhar.</x:v>
      </x:c>
      <x:c r="H16" s="2"/>
      <x:c r="I16" s="2"/>
    </x:row>
    <x:row r="17" ht="42" customHeight="1">
      <x:c r="A17" s="2"/>
      <x:c r="B17" s="16" t="str">
        <x:v>Largura interna da canaleta</x:v>
      </x:c>
      <x:c r="C17" s="2"/>
      <x:c r="D17" s="42" t="n">
        <x:v>0.15</x:v>
      </x:c>
      <x:c r="E17" s="2" t="str">
        <x:v>m</x:v>
      </x:c>
      <x:c r="F17" s="2" t="str">
        <x:v>Planta</x:v>
      </x:c>
      <x:c r="G17" s="16" t="str">
        <x:v>Detalhe D: 15 cm. Profundidade e paredes a detalhar.</x:v>
      </x:c>
      <x:c r="H17" s="2"/>
      <x:c r="I17" s="2"/>
    </x:row>
    <x:row r="18" ht="42" customHeight="1">
      <x:c r="A18" s="2"/>
      <x:c r="B18" s="16" t="str">
        <x:v>Provisão de aço por área do piso</x:v>
      </x:c>
      <x:c r="C18" s="2"/>
      <x:c r="D18" s="43" t="n">
        <x:v>6</x:v>
      </x:c>
      <x:c r="E18" s="2" t="str">
        <x:v>kg/m²</x:v>
      </x:c>
      <x:c r="F18" s="2" t="str">
        <x:v>Hipótese</x:v>
      </x:c>
      <x:c r="G18" s="16" t="str">
        <x:v>Não é projeto estrutural. Apoios locais em verba separada.</x:v>
      </x:c>
      <x:c r="H18" s="2"/>
      <x:c r="I18" s="2"/>
    </x:row>
    <x:row r="19" ht="42" customHeight="1">
      <x:c r="A19" s="2"/>
      <x:c r="B19" s="16" t="str">
        <x:v>Administração, tributos e lucro</x:v>
      </x:c>
      <x:c r="C19" s="2"/>
      <x:c r="D19" s="44" t="n">
        <x:v>0.2</x:v>
      </x:c>
      <x:c r="E19" s="2" t="str"/>
      <x:c r="F19" s="2" t="str">
        <x:v>Hipótese</x:v>
      </x:c>
      <x:c r="G19" s="16" t="str">
        <x:v>Acréscimo próprio, não BDI oficial.</x:v>
      </x:c>
      <x:c r="H19" s="2"/>
      <x:c r="I19" s="2"/>
    </x:row>
    <x:row r="20" ht="42" customHeight="1">
      <x:c r="A20" s="2"/>
      <x:c r="B20" s="16" t="str">
        <x:v>Reserva do investidor</x:v>
      </x:c>
      <x:c r="C20" s="2"/>
      <x:c r="D20" s="44" t="n">
        <x:v>0.15</x:v>
      </x:c>
      <x:c r="E20" s="2" t="str"/>
      <x:c r="F20" s="2" t="str">
        <x:v>Hipótese</x:v>
      </x:c>
      <x:c r="G20" s="16" t="str">
        <x:v>Sobre a contratação estimada, separada do custo direto.</x:v>
      </x:c>
      <x:c r="H20" s="2"/>
      <x:c r="I20" s="2"/>
    </x:row>
    <x:row r="21" ht="42" customHeight="1">
      <x:c r="A21" s="2"/>
      <x:c r="B21" s="16" t="str">
        <x:v>Volume adicional para caimentos</x:v>
      </x:c>
      <x:c r="C21" s="2"/>
      <x:c r="D21" s="43" t="n">
        <x:v>0.75</x:v>
      </x:c>
      <x:c r="E21" s="2" t="str">
        <x:v>m³</x:v>
      </x:c>
      <x:c r="F21" s="2" t="str">
        <x:v>Hipótese</x:v>
      </x:c>
      <x:c r="G21" s="16" t="str">
        <x:v>Provisão geométrica. Não é cubagem líquida dos cortes.</x:v>
      </x:c>
      <x:c r="H21" s="2"/>
      <x:c r="I21" s="2"/>
    </x:row>
    <x:row r="22" ht="42" customHeight="1">
      <x:c r="A22" s="2"/>
      <x:c r="B22" s="16" t="str">
        <x:v>Comprimento de cada apoio de trilho</x:v>
      </x:c>
      <x:c r="C22" s="2"/>
      <x:c r="D22" s="42" t="n">
        <x:v>10.1</x:v>
      </x:c>
      <x:c r="E22" s="2" t="str">
        <x:v>m</x:v>
      </x:c>
      <x:c r="F22" s="2" t="str">
        <x:v>Planta</x:v>
      </x:c>
      <x:c r="G22" s="16" t="str">
        <x:v>Cota 1.010 cm. Confirmar trecho executado.</x:v>
      </x:c>
      <x:c r="H22" s="2"/>
      <x:c r="I22" s="2"/>
    </x:row>
    <x:row r="23" ht="42" customHeight="1">
      <x:c r="A23" s="2"/>
      <x:c r="B23" s="16" t="str">
        <x:v>Quantidade de apoios dos trilhos</x:v>
      </x:c>
      <x:c r="C23" s="2"/>
      <x:c r="D23" s="42" t="n">
        <x:v>2</x:v>
      </x:c>
      <x:c r="E23" s="2" t="str">
        <x:v>un</x:v>
      </x:c>
      <x:c r="F23" s="2" t="str">
        <x:v>Planta</x:v>
      </x:c>
      <x:c r="G23" s="16" t="str">
        <x:v>As faixas estão embutidas no volume bruto do piso.</x:v>
      </x:c>
      <x:c r="H23" s="2"/>
      <x:c r="I23" s="2"/>
    </x:row>
    <x:row r="24" ht="42" customHeight="1">
      <x:c r="A24" s="2"/>
      <x:c r="B24" s="16" t="str">
        <x:v>Comprimento de juntas</x:v>
      </x:c>
      <x:c r="C24" s="2"/>
      <x:c r="D24" s="43" t="n">
        <x:v>30</x:v>
      </x:c>
      <x:c r="E24" s="2" t="str">
        <x:v>m</x:v>
      </x:c>
      <x:c r="F24" s="2" t="str">
        <x:v>Hipótese</x:v>
      </x:c>
      <x:c r="G24" s="16" t="str">
        <x:v>Malha de juntas a definir pelo projetista.</x:v>
      </x:c>
      <x:c r="H24" s="2"/>
      <x:c r="I24" s="2"/>
    </x:row>
    <x:row r="25" ht="42" customHeight="1">
      <x:c r="A25" s="2"/>
      <x:c r="B25" s="16" t="str">
        <x:v>Inclinação aproximada da pista</x:v>
      </x:c>
      <x:c r="C25" s="2"/>
      <x:c r="D25" s="45" t="n">
        <x:v>0.015</x:v>
      </x:c>
      <x:c r="E25" s="2" t="str"/>
      <x:c r="F25" s="2" t="str">
        <x:v>Planta</x:v>
      </x:c>
      <x:c r="G25" s="16" t="str">
        <x:v>Nota geral: aproximadamente 1,5%.</x:v>
      </x:c>
      <x:c r="H25" s="2"/>
      <x:c r="I25" s="2"/>
    </x:row>
    <x:row r="26" ht="42" customHeight="1">
      <x:c r="A26" s="2"/>
      <x:c r="B26" s="16" t="str">
        <x:v>Inclinação de referência da canaleta</x:v>
      </x:c>
      <x:c r="C26" s="2"/>
      <x:c r="D26" s="45" t="n">
        <x:v>0.01</x:v>
      </x:c>
      <x:c r="E26" s="2" t="str"/>
      <x:c r="F26" s="2" t="str">
        <x:v>Planta</x:v>
      </x:c>
      <x:c r="G26" s="16" t="str">
        <x:v>Nota geral: 1%; corte A indica 1% a 2%. Confirmar execução.</x:v>
      </x:c>
      <x:c r="H26" s="2"/>
      <x:c r="I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32" customHeight="1">
      <x:c r="A30" s="2"/>
      <x:c r="B30" s="10" t="str">
        <x:v>Geometria complementar</x:v>
      </x:c>
      <x:c r="C30" s="10"/>
      <x:c r="D30" s="10" t="str">
        <x:v>Valor</x:v>
      </x:c>
      <x:c r="E30" s="10" t="str">
        <x:v>Unidade</x:v>
      </x:c>
      <x:c r="F30" s="10" t="str">
        <x:v>Origem</x:v>
      </x:c>
      <x:c r="G30" s="10" t="str">
        <x:v>Observação</x:v>
      </x:c>
      <x:c r="H30" s="2"/>
      <x:c r="I30" s="2"/>
    </x:row>
    <x:row r="31" ht="24" customHeight="1">
      <x:c r="A31" s="2"/>
      <x:c r="B31" s="2" t="str">
        <x:v>Largura dos apoios</x:v>
      </x:c>
      <x:c r="C31" s="2"/>
      <x:c r="D31" s="18" t="n">
        <x:v>0.3</x:v>
      </x:c>
      <x:c r="E31" s="2" t="str">
        <x:v>m</x:v>
      </x:c>
      <x:c r="F31" s="2" t="str">
        <x:v>Planta</x:v>
      </x:c>
      <x:c r="G31" s="2" t="str">
        <x:v>Detalhe E: faixa de 30 cm, altura de 25 cm. Não somar ao piso bruto.</x:v>
      </x:c>
      <x:c r="H31" s="2"/>
      <x:c r="I31" s="2"/>
    </x:row>
    <x:row r="32" ht="24" customHeight="1">
      <x:c r="A32" s="2"/>
      <x:c r="B32" s="2" t="str">
        <x:v>Espaçamento entre centros dos trilhos</x:v>
      </x:c>
      <x:c r="C32" s="2"/>
      <x:c r="D32" s="18" t="n">
        <x:v>2.7</x:v>
      </x:c>
      <x:c r="E32" s="2" t="str">
        <x:v>m</x:v>
      </x:c>
      <x:c r="F32" s="2" t="str">
        <x:v>Planta</x:v>
      </x:c>
      <x:c r="G32" s="2"/>
      <x:c r="H32" s="2"/>
      <x:c r="I32" s="2"/>
    </x:row>
    <x:row r="33" ht="24" customHeight="1">
      <x:c r="A33" s="2"/>
      <x:c r="B33" s="2" t="str">
        <x:v>Espaçamento entre guias de rodas</x:v>
      </x:c>
      <x:c r="C33" s="2"/>
      <x:c r="D33" s="18" t="n">
        <x:v>2.05</x:v>
      </x:c>
      <x:c r="E33" s="2" t="str">
        <x:v>m</x:v>
      </x:c>
      <x:c r="F33" s="2" t="str">
        <x:v>Planta</x:v>
      </x:c>
      <x:c r="G33" s="2"/>
      <x:c r="H33" s="2"/>
      <x:c r="I33" s="2"/>
    </x:row>
    <x:row r="34" ht="24" customHeight="1">
      <x:c r="A34" s="2"/>
      <x:c r="B34" s="2"/>
      <x:c r="C34" s="2"/>
      <x:c r="D34" s="18"/>
      <x:c r="E34" s="2"/>
      <x:c r="F34" s="2"/>
      <x:c r="G34" s="2"/>
      <x:c r="H34" s="2"/>
      <x:c r="I34" s="2"/>
    </x:row>
    <x:row r="35" ht="32" customHeight="1">
      <x:c r="A35" s="2"/>
      <x:c r="B35" s="10" t="str">
        <x:v>Quantitativo para orçamento</x:v>
      </x:c>
      <x:c r="C35" s="10"/>
      <x:c r="D35" s="46" t="str">
        <x:v>Quantidade</x:v>
      </x:c>
      <x:c r="E35" s="10" t="str">
        <x:v>Unidade</x:v>
      </x:c>
      <x:c r="F35" s="10" t="str">
        <x:v>Natureza</x:v>
      </x:c>
      <x:c r="G35" s="10" t="str">
        <x:v>Critério</x:v>
      </x:c>
      <x:c r="H35" s="2"/>
      <x:c r="I35" s="2"/>
    </x:row>
    <x:row r="36" ht="40" customHeight="1">
      <x:c r="A36" s="2"/>
      <x:c r="B36" s="16" t="str">
        <x:v>Área bruta</x:v>
      </x:c>
      <x:c r="C36" s="2"/>
      <x:c r="D36" s="18" t="n">
        <x:f>D7*D8</x:f>
        <x:v>66</x:v>
      </x:c>
      <x:c r="E36" s="2" t="str">
        <x:v>m²</x:v>
      </x:c>
      <x:c r="F36" s="2" t="str">
        <x:v>Calculado</x:v>
      </x:c>
      <x:c r="G36" s="16" t="str">
        <x:v>Retângulo externo. Reentrâncias e vazios não foram descontados.</x:v>
      </x:c>
      <x:c r="H36" s="2"/>
      <x:c r="I36" s="2"/>
    </x:row>
    <x:row r="37" ht="40" customHeight="1">
      <x:c r="A37" s="2"/>
      <x:c r="B37" s="16" t="str">
        <x:v>Concreto bruto na espessura mínima</x:v>
      </x:c>
      <x:c r="C37" s="2"/>
      <x:c r="D37" s="18" t="n">
        <x:f>D36*D9</x:f>
        <x:v>16.5</x:v>
      </x:c>
      <x:c r="E37" s="2" t="str">
        <x:v>m³</x:v>
      </x:c>
      <x:c r="F37" s="2" t="str">
        <x:v>Calculado</x:v>
      </x:c>
      <x:c r="G37" s="16" t="str">
        <x:v>16,50 m³ de referência antes de ajustes geométricos.</x:v>
      </x:c>
      <x:c r="H37" s="2"/>
      <x:c r="I37" s="2"/>
    </x:row>
    <x:row r="38" ht="40" customHeight="1">
      <x:c r="A38" s="2"/>
      <x:c r="B38" s="16" t="str">
        <x:v>Concreto do piso para orçamento</x:v>
      </x:c>
      <x:c r="C38" s="2"/>
      <x:c r="D38" s="18" t="n">
        <x:f>(D37+D21)*(1+D12)</x:f>
        <x:v>18.1125</x:v>
      </x:c>
      <x:c r="E38" s="2" t="str">
        <x:v>m³</x:v>
      </x:c>
      <x:c r="F38" s="2" t="str">
        <x:v>Estimado</x:v>
      </x:c>
      <x:c r="G38" s="16" t="str">
        <x:v>Inclui provisão de caimentos e perdas. Canaleta/caixas em verbas próprias.</x:v>
      </x:c>
      <x:c r="H38" s="2"/>
      <x:c r="I38" s="2"/>
    </x:row>
    <x:row r="39" ht="40" customHeight="1">
      <x:c r="A39" s="2"/>
      <x:c r="B39" s="16" t="str">
        <x:v>Demolição do piso existente</x:v>
      </x:c>
      <x:c r="C39" s="2"/>
      <x:c r="D39" s="18" t="n">
        <x:f>D36*D10</x:f>
        <x:v>6.6000000000000005</x:v>
      </x:c>
      <x:c r="E39" s="2" t="str">
        <x:v>m³</x:v>
      </x:c>
      <x:c r="F39" s="2" t="str">
        <x:v>Estimado</x:v>
      </x:c>
      <x:c r="G39" s="16" t="str">
        <x:v>66 m² por espessura assumida de 10 cm.</x:v>
      </x:c>
      <x:c r="H39" s="2"/>
      <x:c r="I39" s="2"/>
    </x:row>
    <x:row r="40" ht="40" customHeight="1">
      <x:c r="A40" s="2"/>
      <x:c r="B40" s="16" t="str">
        <x:v>Entulho solto</x:v>
      </x:c>
      <x:c r="C40" s="2"/>
      <x:c r="D40" s="18" t="n">
        <x:f>D39*D14</x:f>
        <x:v>9.9</x:v>
      </x:c>
      <x:c r="E40" s="2" t="str">
        <x:v>m³</x:v>
      </x:c>
      <x:c r="F40" s="2" t="str">
        <x:v>Estimado</x:v>
      </x:c>
      <x:c r="G40" s="16" t="str">
        <x:v>Volume demolido multiplicado pelo fator de expansão.</x:v>
      </x:c>
      <x:c r="H40" s="2"/>
      <x:c r="I40" s="2"/>
    </x:row>
    <x:row r="41" ht="40" customHeight="1">
      <x:c r="A41" s="2"/>
      <x:c r="B41" s="16" t="str">
        <x:v>Solo a escavar</x:v>
      </x:c>
      <x:c r="C41" s="2"/>
      <x:c r="D41" s="18" t="n">
        <x:f>D36*MAX(0,D9+D11-D10)+D13</x:f>
        <x:v>18.499999999999996</x:v>
      </x:c>
      <x:c r="E41" s="2" t="str">
        <x:v>m³</x:v>
      </x:c>
      <x:c r="F41" s="2" t="str">
        <x:v>Estimado</x:v>
      </x:c>
      <x:c r="G41" s="16" t="str">
        <x:v>Preserva a cota de topo atual como hipótese. Inclui 2 m³ extras.</x:v>
      </x:c>
      <x:c r="H41" s="2"/>
      <x:c r="I41" s="2"/>
    </x:row>
    <x:row r="42" ht="40" customHeight="1">
      <x:c r="A42" s="2"/>
      <x:c r="B42" s="16" t="str">
        <x:v>Terra solta para destinação</x:v>
      </x:c>
      <x:c r="C42" s="2"/>
      <x:c r="D42" s="18" t="n">
        <x:f>D41*D15</x:f>
        <x:v>23.124999999999996</x:v>
      </x:c>
      <x:c r="E42" s="2" t="str">
        <x:v>m³</x:v>
      </x:c>
      <x:c r="F42" s="2" t="str">
        <x:v>Estimado</x:v>
      </x:c>
      <x:c r="G42" s="16" t="str">
        <x:v>Volume escavado multiplicado pelo fator de expansão.</x:v>
      </x:c>
      <x:c r="H42" s="2"/>
      <x:c r="I42" s="2"/>
    </x:row>
    <x:row r="43" ht="40" customHeight="1">
      <x:c r="A43" s="2"/>
      <x:c r="B43" s="16" t="str">
        <x:v>Sub-base granular</x:v>
      </x:c>
      <x:c r="C43" s="2"/>
      <x:c r="D43" s="18" t="n">
        <x:f>D36*D11</x:f>
        <x:v>6.6000000000000005</x:v>
      </x:c>
      <x:c r="E43" s="2" t="str">
        <x:v>m³</x:v>
      </x:c>
      <x:c r="F43" s="2" t="str">
        <x:v>Estimado</x:v>
      </x:c>
      <x:c r="G43" s="16" t="str">
        <x:v>Área bruta multiplicada pela camada estimada.</x:v>
      </x:c>
      <x:c r="H43" s="2"/>
      <x:c r="I43" s="2"/>
    </x:row>
    <x:row r="44" ht="40" customHeight="1">
      <x:c r="A44" s="2"/>
      <x:c r="B44" s="16" t="str">
        <x:v>Fôrmas laterais</x:v>
      </x:c>
      <x:c r="C44" s="2"/>
      <x:c r="D44" s="18" t="n">
        <x:f>2*(D7+D8)*D9</x:f>
        <x:v>8.5</x:v>
      </x:c>
      <x:c r="E44" s="2" t="str">
        <x:v>m²</x:v>
      </x:c>
      <x:c r="F44" s="2" t="str">
        <x:v>Estimado</x:v>
      </x:c>
      <x:c r="G44" s="16" t="str">
        <x:v>Somente bordas; fôrmas de canaletas em verba separada.</x:v>
      </x:c>
      <x:c r="H44" s="2"/>
      <x:c r="I44" s="2"/>
    </x:row>
    <x:row r="45" ht="40" customHeight="1">
      <x:c r="A45" s="2"/>
      <x:c r="B45" s="16" t="str">
        <x:v>Armadura geral do piso</x:v>
      </x:c>
      <x:c r="C45" s="2"/>
      <x:c r="D45" s="18" t="n">
        <x:f>D36*D18</x:f>
        <x:v>396</x:v>
      </x:c>
      <x:c r="E45" s="2" t="str">
        <x:v>kg</x:v>
      </x:c>
      <x:c r="F45" s="2" t="str">
        <x:v>Estimado</x:v>
      </x:c>
      <x:c r="G45" s="16" t="str">
        <x:v>Provisão por área. Substituir pelo quantitativo do projeto.</x:v>
      </x:c>
      <x:c r="H45" s="2"/>
      <x:c r="I45" s="2"/>
    </x:row>
    <x:row r="46" ht="40" customHeight="1">
      <x:c r="A46" s="2"/>
      <x:c r="B46" s="16" t="str">
        <x:v>Comprimento total dos apoios</x:v>
      </x:c>
      <x:c r="C46" s="2"/>
      <x:c r="D46" s="18" t="n">
        <x:f>D22*D23</x:f>
        <x:v>20.2</x:v>
      </x:c>
      <x:c r="E46" s="2" t="str">
        <x:v>m</x:v>
      </x:c>
      <x:c r="F46" s="2" t="str">
        <x:v>Calculado</x:v>
      </x:c>
      <x:c r="G46" s="16" t="str">
        <x:v>Volume integrado ao piso bruto. Sem duplicar concreto.</x:v>
      </x:c>
      <x:c r="H46" s="2"/>
      <x:c r="I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</x:row>
    <x:row r="49" ht="24" customHeight="1">
      <x:c r="A49" s="2"/>
      <x:c r="B49" s="47" t="str">
        <x:v>Fontes e limites do levantamento</x:v>
      </x:c>
      <x:c r="C49" s="2"/>
      <x:c r="D49" s="2"/>
      <x:c r="E49" s="2"/>
      <x:c r="F49" s="2"/>
      <x:c r="G49" s="2"/>
      <x:c r="H49" s="2"/>
      <x:c r="I49" s="2"/>
    </x:row>
    <x:row r="50" ht="26" customHeight="1">
      <x:c r="A50" s="2"/>
      <x:c r="B50" s="48" t="str">
        <x:v>Planta fornecida: 93006040- planta.pdf, folhas 1 e 2. As cotas gerais estão em centímetros.</x:v>
      </x:c>
      <x:c r="C50" s="2"/>
      <x:c r="D50" s="2"/>
      <x:c r="E50" s="2"/>
      <x:c r="F50" s="2"/>
      <x:c r="G50" s="2"/>
      <x:c r="H50" s="2"/>
      <x:c r="I50" s="2"/>
    </x:row>
    <x:row r="51" ht="26" customHeight="1">
      <x:c r="A51" s="2"/>
      <x:c r="B51" s="48" t="str">
        <x:v>Não é projeto executivo estrutural. A nota do fabricante exige avaliar solo e peso dos veículos.</x:v>
      </x:c>
      <x:c r="C51" s="2"/>
      <x:c r="D51" s="2"/>
      <x:c r="E51" s="2"/>
      <x:c r="F51" s="2"/>
      <x:c r="G51" s="2"/>
      <x:c r="H51" s="2"/>
      <x:c r="I51" s="2"/>
    </x:row>
    <x:row r="52" ht="26" customHeight="1">
      <x:c r="A52" s="2"/>
      <x:c r="B52" s="48" t="str">
        <x:v>As seções mostram caixa coletora, caixa de passagem e bases locais. Cubagem líquida ainda depende de detalhamento.</x:v>
      </x:c>
      <x:c r="C52" s="2"/>
      <x:c r="D52" s="2"/>
      <x:c r="E52" s="2"/>
      <x:c r="F52" s="2"/>
      <x:c r="G52" s="2"/>
      <x:c r="H52" s="2"/>
      <x:c r="I52" s="2"/>
    </x:row>
    <x:row r="53" ht="26" customHeight="1">
      <x:c r="A53" s="2"/>
      <x:c r="B53" s="48" t="str">
        <x:v>Os mínimos e inclinações da planta foram preservados. A nova laje de 25 cm é hipótese preliminar de orçamento.</x:v>
      </x:c>
      <x:c r="C53" s="2"/>
      <x:c r="D53" s="2"/>
      <x:c r="E53" s="2"/>
      <x:c r="F53" s="2"/>
      <x:c r="G53" s="2"/>
      <x:c r="H53" s="2"/>
      <x:c r="I53" s="2"/>
    </x:row>
    <x:row r="54" ht="26" customHeight="1">
      <x:c r="A54" s="2"/>
      <x:c r="B54" s="48" t="str">
        <x:v>O piso existente pode ser aproveitável, mas não há laudo, espessura ou resistência disponíveis para assumir esse crédito.</x:v>
      </x:c>
      <x:c r="C54" s="2"/>
      <x:c r="D54" s="2"/>
      <x:c r="E54" s="2"/>
      <x:c r="F54" s="2"/>
      <x:c r="G54" s="2"/>
      <x:c r="H54" s="2"/>
      <x:c r="I54" s="2"/>
    </x:row>
    <x:row r="55" ht="26" customHeight="1">
      <x:c r="A55" s="2"/>
      <x:c r="B55" s="48" t="str">
        <x:v>Tabela SIURB onerada (sem desoneração), julho de 2026. Consulta em 28/10/2026. Sem indexação adicional.</x:v>
      </x:c>
      <x:c r="C55" s="2"/>
      <x:c r="D55" s="2"/>
      <x:c r="E55" s="2"/>
      <x:c r="F55" s="2"/>
      <x:c r="G55" s="2"/>
      <x:c r="H55" s="2"/>
      <x:c r="I55" s="2"/>
    </x:row>
    <x:row r="56" ht="26" customHeight="1">
      <x:c r="A56" s="2"/>
      <x:c r="B56" s="48" t="str">
        <x:v>Os códigos e links dos preços usados estão ao lado de cada item na aba Orçamento, coluna I.</x:v>
      </x:c>
      <x:c r="C56" s="2"/>
      <x:c r="D56" s="2"/>
      <x:c r="E56" s="2"/>
      <x:c r="F56" s="2"/>
      <x:c r="G56" s="2"/>
      <x:c r="H56" s="2"/>
      <x:c r="I56" s="2"/>
    </x:row>
    <x:row r="57" ht="26" customHeight="1">
      <x:c r="A57" s="2"/>
      <x:c r="B57" s="48" t="str">
        <x:v>Tarifas de obra pública não constituem proposta para uma obra pequena. Mobilização, acréscimo e reserva são separados.</x:v>
      </x:c>
      <x:c r="C57" s="2"/>
      <x:c r="D57" s="2"/>
      <x:c r="E57" s="2"/>
      <x:c r="F57" s="2"/>
      <x:c r="G57" s="2"/>
      <x:c r="H57" s="2"/>
      <x:c r="I57" s="2"/>
    </x:row>
    <x:row r="58" ht="26" customHeight="1">
      <x:c r="A58" s="2"/>
      <x:c r="B58" s="48" t="str">
        <x:v>Verbas estimadas foram definidas para planejamento. Não são cotações de fornecedores nem preços publicados pela SIURB.</x:v>
      </x:c>
      <x:c r="C58" s="2"/>
      <x:c r="D58" s="2"/>
      <x:c r="E58" s="2"/>
      <x:c r="F58" s="2"/>
      <x:c r="G58" s="2"/>
      <x:c r="H58" s="2"/>
      <x:c r="I58" s="2"/>
    </x:row>
    <x:row r="59" ht="26" customHeight="1">
      <x:c r="A59" s="2"/>
      <x:c r="B59" s="48" t="str">
        <x:v>Sem máquina, redes externas, casa de máquinas, cobertura, tanques, separador externo, sondagem ou fundações especiais.</x:v>
      </x:c>
      <x:c r="C59" s="2"/>
      <x:c r="D59" s="2"/>
      <x:c r="E59" s="2"/>
      <x:c r="F59" s="2"/>
      <x:c r="G59" s="2"/>
      <x:c r="H59" s="2"/>
      <x:c r="I59" s="2"/>
    </x:row>
    <x:row r="60" ht="26" customHeight="1">
      <x:c r="A60" s="2"/>
      <x:c r="B60" s="48" t="str">
        <x:v>Página oficial: https://prefeitura.sp.gov.br/web/obras/w/tabelas_de_custos/355179</x:v>
      </x:c>
      <x:c r="C60" s="2"/>
      <x:c r="D60" s="2"/>
      <x:c r="E60" s="2"/>
      <x:c r="F60" s="2"/>
      <x:c r="G60" s="2"/>
      <x:c r="H60" s="2"/>
      <x:c r="I60" s="2"/>
    </x:row>
    <x:row r="61" ht="26" customHeight="1">
      <x:c r="A61" s="2"/>
      <x:c r="B61" s="48" t="str">
        <x:v>S1: https://prefeitura.sp.gov.br/documents/d/obras/onerada-sem-des-custos-unit-edif-julho-2026-2-xls</x:v>
      </x:c>
      <x:c r="C61" s="2"/>
      <x:c r="D61" s="2"/>
      <x:c r="E61" s="2"/>
      <x:c r="F61" s="2"/>
      <x:c r="G61" s="2"/>
      <x:c r="H61" s="2"/>
      <x:c r="I61" s="2"/>
    </x:row>
    <x:row r="62" ht="26" customHeight="1">
      <x:c r="A62" s="2"/>
      <x:c r="B62" s="48" t="str">
        <x:v>S2: https://prefeitura.sp.gov.br/documents/d/obras/onerada-sem-des-custos-unit-infra-julho-2026-2-xls</x:v>
      </x:c>
      <x:c r="C62" s="2"/>
      <x:c r="D62" s="2"/>
      <x:c r="E62" s="2"/>
      <x:c r="F62" s="2"/>
      <x:c r="G62" s="2"/>
      <x:c r="H62" s="2"/>
      <x:c r="I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</x:row>
  </x:sheetData>
  <x:pageMargins left="0.7" right="0.7" top="0.75" bottom="0.75" header="0.3" footer="0.3"/>
</x:worksheet>
</file>